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35" yWindow="14" windowWidth="16172" windowHeight="6798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D151" i="1" l="1"/>
  <c r="D148" i="1"/>
  <c r="D130" i="1"/>
  <c r="D122" i="1"/>
  <c r="D108" i="1"/>
  <c r="D96" i="1"/>
  <c r="D94" i="1"/>
  <c r="D93" i="1"/>
  <c r="D89" i="1"/>
  <c r="D85" i="1"/>
  <c r="D84" i="1"/>
  <c r="D81" i="1"/>
  <c r="D78" i="1"/>
  <c r="D73" i="1"/>
  <c r="D55" i="1"/>
  <c r="D48" i="1"/>
  <c r="D44" i="1"/>
  <c r="D36" i="1"/>
  <c r="D31" i="1"/>
  <c r="D26" i="1"/>
  <c r="D17" i="1"/>
  <c r="D6" i="1"/>
</calcChain>
</file>

<file path=xl/sharedStrings.xml><?xml version="1.0" encoding="utf-8"?>
<sst xmlns="http://schemas.openxmlformats.org/spreadsheetml/2006/main" count="305" uniqueCount="187">
  <si>
    <t xml:space="preserve">Supplier </t>
  </si>
  <si>
    <t>Contract Start Date</t>
  </si>
  <si>
    <t>Category</t>
  </si>
  <si>
    <t>Spend FY 2012-13</t>
  </si>
  <si>
    <t>Ex Libris (UK) Ltd</t>
  </si>
  <si>
    <t>Books &amp; Periodicals</t>
  </si>
  <si>
    <t>Gazprom Marketing &amp; Trading Retail Ltd</t>
  </si>
  <si>
    <t>Utilities</t>
  </si>
  <si>
    <t>J Brand Ltd</t>
  </si>
  <si>
    <t>IT</t>
  </si>
  <si>
    <t>M&amp;C Energy Group (previously Encore Energy Shipping And Operations Limited)</t>
  </si>
  <si>
    <t>SSE Energy Supply Limited</t>
  </si>
  <si>
    <t>Wildy &amp; Sons</t>
  </si>
  <si>
    <t>PriceWaterhouseCoopers</t>
  </si>
  <si>
    <t>Professional Services</t>
  </si>
  <si>
    <t>Carramore International Ltd</t>
  </si>
  <si>
    <t>Post, Couriers &amp; Logistics</t>
  </si>
  <si>
    <t>Royal Cars (now Oxon Transport Services Limited)</t>
  </si>
  <si>
    <t>Travel &amp; Accommodation</t>
  </si>
  <si>
    <t>APSU</t>
  </si>
  <si>
    <t>Lab Mode Ltd</t>
  </si>
  <si>
    <t>Science Equipment</t>
  </si>
  <si>
    <t>Greiner Bio-One Ltd</t>
  </si>
  <si>
    <t>Science Consumables</t>
  </si>
  <si>
    <t>Sharpe Consulting Engineers Ltd</t>
  </si>
  <si>
    <t>Estates - Professional Services</t>
  </si>
  <si>
    <t>Oxuniprint Ltd</t>
  </si>
  <si>
    <t>Print</t>
  </si>
  <si>
    <t>Houtschild International Booksellers</t>
  </si>
  <si>
    <t>Beckman Coulter</t>
  </si>
  <si>
    <t>Akaza Research LLC (Open Clinica)</t>
  </si>
  <si>
    <t>GF Cross &amp; Sons Ltd</t>
  </si>
  <si>
    <t>Estates - Mechanical</t>
  </si>
  <si>
    <t>XMA Ltd</t>
  </si>
  <si>
    <t>AdConnection Ltd</t>
  </si>
  <si>
    <t>Publicity &amp; PR</t>
  </si>
  <si>
    <t>Cathedral Controls Ltd</t>
  </si>
  <si>
    <t>CBG Consultants</t>
  </si>
  <si>
    <t>Informa UK Ltd (Taylor &amp; Francis)</t>
  </si>
  <si>
    <t>AbD Serotec Ltd (Bio-Rad)</t>
  </si>
  <si>
    <t>Antibodies</t>
  </si>
  <si>
    <t>Apple Computer Inc</t>
  </si>
  <si>
    <t>Future Publishing Ltd</t>
  </si>
  <si>
    <t>Bio-Rad Laboratories Ltd</t>
  </si>
  <si>
    <t>Brookstreet UK Ltd</t>
  </si>
  <si>
    <t>Temporary Staff &amp; Recruitment</t>
  </si>
  <si>
    <t>Miltenyi Biotec Ltd</t>
  </si>
  <si>
    <t>T/A Onecall Ltd (Premier Farnell PLC)</t>
  </si>
  <si>
    <t>Components</t>
  </si>
  <si>
    <t>Starlab (UK) Ltd</t>
  </si>
  <si>
    <t>BOC Ltd (Gases)</t>
  </si>
  <si>
    <t>N/A</t>
  </si>
  <si>
    <t>Gases</t>
  </si>
  <si>
    <t>Absolutely Cleaning Services Ltd</t>
  </si>
  <si>
    <t>Cleaning</t>
  </si>
  <si>
    <t>EBSCO Information Services</t>
  </si>
  <si>
    <t>Ricoh UK Ltd</t>
  </si>
  <si>
    <t>Crystal Telecommunications Ltd</t>
  </si>
  <si>
    <t>Telecoms</t>
  </si>
  <si>
    <t>O2 (Telefonica UK Ltd)</t>
  </si>
  <si>
    <t xml:space="preserve">VWS (UK) Ltd t/a Elga Process Water </t>
  </si>
  <si>
    <t>PerkinElmer LAS UK Ltd</t>
  </si>
  <si>
    <t>Attack Environmental Ltd</t>
  </si>
  <si>
    <t>Pest Control</t>
  </si>
  <si>
    <t>Darnells Ltd</t>
  </si>
  <si>
    <t>Kennington Flooring Ltd</t>
  </si>
  <si>
    <t>Estates - Building</t>
  </si>
  <si>
    <t>Carl Zeiss Ltd</t>
  </si>
  <si>
    <t>Dell Corporation Ltd</t>
  </si>
  <si>
    <t xml:space="preserve">MP Biomedicals </t>
  </si>
  <si>
    <t>Beard</t>
  </si>
  <si>
    <t>Erasmus</t>
  </si>
  <si>
    <t>Fine Print Services Ltd</t>
  </si>
  <si>
    <t xml:space="preserve">Print </t>
  </si>
  <si>
    <t>Chris Lewis Fire &amp; Security Ltd</t>
  </si>
  <si>
    <t>Safety &amp; Security</t>
  </si>
  <si>
    <t>One Ltd</t>
  </si>
  <si>
    <t>Peprotech EC Ltd</t>
  </si>
  <si>
    <t>Nikon UK Ltd</t>
  </si>
  <si>
    <t>Isis Audio Visuals Ltd</t>
  </si>
  <si>
    <t>AV</t>
  </si>
  <si>
    <t>PHS Group Plc</t>
  </si>
  <si>
    <t>Insight Direct UK Ltd</t>
  </si>
  <si>
    <t>G Monaghan Electrical</t>
  </si>
  <si>
    <t>Estates - Electrical</t>
  </si>
  <si>
    <t>Buro Business Supplies Ltd (Previously Office Canopy Group Ltd)</t>
  </si>
  <si>
    <t>Stationery &amp; Paper</t>
  </si>
  <si>
    <t>OCF Plc</t>
  </si>
  <si>
    <t>VWR International Ltd</t>
  </si>
  <si>
    <t>Charlton House Catering Services Ltd</t>
  </si>
  <si>
    <t>Catering</t>
  </si>
  <si>
    <t>Nature Publishing Group Ltd</t>
  </si>
  <si>
    <t>Oxford Pipework Services Ltd</t>
  </si>
  <si>
    <t>Gilson Scientific Ltd</t>
  </si>
  <si>
    <t>Casalini Libri</t>
  </si>
  <si>
    <t>Promega UK Ltd</t>
  </si>
  <si>
    <t>Key Industrial Equipment Ltd</t>
  </si>
  <si>
    <t>Gerald Honey Partnership Ltd</t>
  </si>
  <si>
    <t>Hoare Lea Consulting Engineers</t>
  </si>
  <si>
    <t>H&amp;E Engineers Ltd</t>
  </si>
  <si>
    <t>Ian Taylor Design Ltd</t>
  </si>
  <si>
    <t>Bojen Electrical Ltd</t>
  </si>
  <si>
    <t>Elsevier</t>
  </si>
  <si>
    <t>Ultimate Supplies Ltd</t>
  </si>
  <si>
    <t>CAE Technology Services Ltd</t>
  </si>
  <si>
    <t>Square One Resources Ltd</t>
  </si>
  <si>
    <t>Swets Blackwell</t>
  </si>
  <si>
    <t>Vodafone Ltd</t>
  </si>
  <si>
    <t>Scientific Laboratory Supplies</t>
  </si>
  <si>
    <t>East View</t>
  </si>
  <si>
    <t>Proquest Info &amp; Learning</t>
  </si>
  <si>
    <t>Schindler Ltd</t>
  </si>
  <si>
    <t>Oxford City Flooring Ltd</t>
  </si>
  <si>
    <t>Thorlabs Ltd</t>
  </si>
  <si>
    <t>GE Healthcare UK Ltd</t>
  </si>
  <si>
    <t>Biotage Sweden AB</t>
  </si>
  <si>
    <t xml:space="preserve">Qiagen </t>
  </si>
  <si>
    <t>Darke &amp; Taylor</t>
  </si>
  <si>
    <t>John Wiley &amp; Sons Inc (including Wiley, Wiley Subscription Services and Wiley Blackwell)</t>
  </si>
  <si>
    <t>Technique Studios Ltd</t>
  </si>
  <si>
    <t>Anachem Ltd</t>
  </si>
  <si>
    <t>Second Site Recruitment Ltd</t>
  </si>
  <si>
    <t>Civica Services Ltd</t>
  </si>
  <si>
    <t>Sage Publications Ltd</t>
  </si>
  <si>
    <t>MKJ Communications Ltd</t>
  </si>
  <si>
    <t>Leica Microsystems UK Ltd</t>
  </si>
  <si>
    <t>Sarstedt Limited</t>
  </si>
  <si>
    <t>Commercial Group Ltd</t>
  </si>
  <si>
    <t>Furniture</t>
  </si>
  <si>
    <t>Calber Facilities Management Ltd</t>
  </si>
  <si>
    <t>Zurich Municipal</t>
  </si>
  <si>
    <t>Pyrotec Services Ltd</t>
  </si>
  <si>
    <t>Alfa Aesar (Avocado Research Chemicals Ltd)</t>
  </si>
  <si>
    <t>Chemicals</t>
  </si>
  <si>
    <t>Office Depot</t>
  </si>
  <si>
    <t>Viglen Ltd</t>
  </si>
  <si>
    <t>Probrand Ltd</t>
  </si>
  <si>
    <t>Dawson Books Ltd</t>
  </si>
  <si>
    <t>Monard Electrical Contractors LLP</t>
  </si>
  <si>
    <t>Hewlett Packard UK</t>
  </si>
  <si>
    <t>BMM Weston Ltd</t>
  </si>
  <si>
    <t>Baxter Storey Ltd</t>
  </si>
  <si>
    <t>KPMG LLP</t>
  </si>
  <si>
    <t>Fraser Walker Associates Ltd</t>
  </si>
  <si>
    <t>New England Biolabs UK Ltd</t>
  </si>
  <si>
    <t>FG Alden Ltd</t>
  </si>
  <si>
    <t>Harrassowitz GmbH</t>
  </si>
  <si>
    <t>Sigma Aldrich Co Ltd</t>
  </si>
  <si>
    <t>Bioline Ltd</t>
  </si>
  <si>
    <t>Catermasters Contract Catering Ltd</t>
  </si>
  <si>
    <t>Fisher Scientific UK Ltd</t>
  </si>
  <si>
    <t>Circon Ltd (Crown Water &amp; Coffee)</t>
  </si>
  <si>
    <t>Water Coolers</t>
  </si>
  <si>
    <t>Qoda Consulting Ltd</t>
  </si>
  <si>
    <t xml:space="preserve">Lonza </t>
  </si>
  <si>
    <t>Edmundson Electrical Ltd</t>
  </si>
  <si>
    <t>Appleton Woods Ltd</t>
  </si>
  <si>
    <t>Windrush Press Ltd</t>
  </si>
  <si>
    <t>Lowe &amp; Oliver Ltd</t>
  </si>
  <si>
    <t>Cengage Learning EMEA Ltd</t>
  </si>
  <si>
    <t>Champion Employment Ltd</t>
  </si>
  <si>
    <t>Wolseley Ltd</t>
  </si>
  <si>
    <t>Merck Chemicals Ltd</t>
  </si>
  <si>
    <t>Millipore (UK) Ltd</t>
  </si>
  <si>
    <t>DF Williams Cleaning Services Ltd</t>
  </si>
  <si>
    <t>Elm Office Products</t>
  </si>
  <si>
    <t>Interserve (Facilities Management) Ltd</t>
  </si>
  <si>
    <t>OPC Drain Services Ltd</t>
  </si>
  <si>
    <t>Thistle Scientific Ltd</t>
  </si>
  <si>
    <t>Smy Electrical Ltd</t>
  </si>
  <si>
    <t>Estates</t>
  </si>
  <si>
    <t>Life Technologies Ltd</t>
  </si>
  <si>
    <t>Misco (Systemax Europe Ltd)</t>
  </si>
  <si>
    <t>Foreman Roberts Consulting Ltd</t>
  </si>
  <si>
    <t>Spot On Supplies</t>
  </si>
  <si>
    <t>Eurofins Genetic Services Ltd</t>
  </si>
  <si>
    <t>Sue Rees Associates Ltd</t>
  </si>
  <si>
    <t>Wyclean Group Ltd</t>
  </si>
  <si>
    <t>GS Mechanical Ltd</t>
  </si>
  <si>
    <t>RS Components Ltd</t>
  </si>
  <si>
    <t>Commercial Transfer Ltd</t>
  </si>
  <si>
    <t>Storage &amp; Removals &amp; Archiving</t>
  </si>
  <si>
    <t>Neopost Ltd</t>
  </si>
  <si>
    <t>Post, Couriers and Logistics</t>
  </si>
  <si>
    <t>Walker Brothers Electrical Engineering Ltd</t>
  </si>
  <si>
    <t>i-Graduate Insight Group Ltd</t>
  </si>
  <si>
    <t>Roche Diagnostics Ltd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</si>
</sst>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£&quot;* #,##0.00_-;\-&quot;£&quot;* #,##0.00_-;_-&quot;£&quot;* &quot;-&quot;??_-;_-@_-"/>
    <numFmt numFmtId="164" formatCode="&quot;£&quot;#,##0.00"/>
  </numFmts>
  <fonts count="8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0"/>
      <name val="Arial"/>
      <family val="2"/>
    </font>
    <font>
      <b/>
      <sz val="10"/>
      <color rgb="FFFF000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3" tint="-0.2499465926084170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2">
    <xf numFmtId="0" fontId="0" fillId="0" borderId="0"/>
    <xf numFmtId="44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5" fillId="0" borderId="0"/>
    <xf numFmtId="0" fontId="6" fillId="0" borderId="0"/>
    <xf numFmtId="0" fontId="5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</cellStyleXfs>
  <cellXfs count="51">
    <xf numFmtId="0" fontId="0" fillId="0" borderId="0" xfId="0"/>
    <xf numFmtId="0" fontId="3" fillId="3" borderId="1" xfId="2" applyFont="1" applyFill="1" applyBorder="1" applyAlignment="1">
      <alignment horizontal="left" vertical="center" wrapText="1"/>
    </xf>
    <xf numFmtId="15" fontId="3" fillId="3" borderId="1" xfId="2" applyNumberFormat="1" applyFont="1" applyFill="1" applyBorder="1" applyAlignment="1">
      <alignment horizontal="center" vertical="center" wrapText="1"/>
    </xf>
    <xf numFmtId="0" fontId="3" fillId="3" borderId="1" xfId="2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vertical="center" wrapText="1"/>
    </xf>
    <xf numFmtId="15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64" fontId="4" fillId="0" borderId="1" xfId="1" applyNumberFormat="1" applyFont="1" applyBorder="1" applyAlignment="1">
      <alignment horizontal="center" vertical="center" wrapText="1"/>
    </xf>
    <xf numFmtId="0" fontId="4" fillId="4" borderId="2" xfId="0" applyFont="1" applyFill="1" applyBorder="1" applyAlignment="1">
      <alignment vertical="center" wrapText="1"/>
    </xf>
    <xf numFmtId="15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4" borderId="1" xfId="3" applyFont="1" applyFill="1" applyBorder="1" applyAlignment="1">
      <alignment horizontal="left" vertical="center" wrapText="1"/>
    </xf>
    <xf numFmtId="0" fontId="4" fillId="4" borderId="1" xfId="4" applyFont="1" applyFill="1" applyBorder="1" applyAlignment="1" applyProtection="1">
      <alignment horizontal="left" vertical="center" wrapText="1"/>
      <protection locked="0"/>
    </xf>
    <xf numFmtId="164" fontId="4" fillId="4" borderId="1" xfId="1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15" fontId="4" fillId="4" borderId="1" xfId="0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15" fontId="4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1" xfId="5" applyFont="1" applyFill="1" applyBorder="1" applyAlignment="1">
      <alignment horizontal="left" vertical="center" wrapText="1"/>
    </xf>
    <xf numFmtId="15" fontId="4" fillId="4" borderId="1" xfId="6" applyNumberFormat="1" applyFont="1" applyFill="1" applyBorder="1" applyAlignment="1">
      <alignment horizontal="center" vertical="center" wrapText="1"/>
    </xf>
    <xf numFmtId="15" fontId="4" fillId="4" borderId="2" xfId="0" applyNumberFormat="1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0" borderId="1" xfId="7" applyFont="1" applyFill="1" applyBorder="1" applyAlignment="1">
      <alignment horizontal="left" vertical="center" wrapText="1"/>
    </xf>
    <xf numFmtId="0" fontId="4" fillId="0" borderId="1" xfId="8" quotePrefix="1" applyFont="1" applyFill="1" applyBorder="1" applyAlignment="1">
      <alignment horizontal="left" vertical="center" wrapText="1"/>
    </xf>
    <xf numFmtId="0" fontId="4" fillId="4" borderId="1" xfId="7" quotePrefix="1" applyFont="1" applyFill="1" applyBorder="1" applyAlignment="1">
      <alignment horizontal="left" vertical="center" wrapText="1"/>
    </xf>
    <xf numFmtId="0" fontId="4" fillId="4" borderId="1" xfId="6" applyFont="1" applyFill="1" applyBorder="1" applyAlignment="1">
      <alignment horizontal="left" vertical="center" wrapText="1"/>
    </xf>
    <xf numFmtId="0" fontId="4" fillId="0" borderId="1" xfId="4" quotePrefix="1" applyFont="1" applyFill="1" applyBorder="1" applyAlignment="1" applyProtection="1">
      <alignment horizontal="left" vertical="center" wrapText="1"/>
      <protection locked="0"/>
    </xf>
    <xf numFmtId="0" fontId="4" fillId="4" borderId="2" xfId="0" applyFont="1" applyFill="1" applyBorder="1" applyAlignment="1">
      <alignment horizontal="left" vertical="center" wrapText="1"/>
    </xf>
    <xf numFmtId="0" fontId="4" fillId="4" borderId="1" xfId="9" quotePrefix="1" applyFont="1" applyFill="1" applyBorder="1" applyAlignment="1">
      <alignment horizontal="left" vertical="center" wrapText="1"/>
    </xf>
    <xf numFmtId="0" fontId="4" fillId="0" borderId="2" xfId="7" applyFont="1" applyFill="1" applyBorder="1" applyAlignment="1">
      <alignment horizontal="left" vertical="center" wrapText="1"/>
    </xf>
    <xf numFmtId="0" fontId="4" fillId="4" borderId="1" xfId="10" quotePrefix="1" applyFont="1" applyFill="1" applyBorder="1" applyAlignment="1">
      <alignment horizontal="left" vertical="center" wrapText="1"/>
    </xf>
    <xf numFmtId="0" fontId="4" fillId="0" borderId="1" xfId="7" quotePrefix="1" applyFont="1" applyFill="1" applyBorder="1" applyAlignment="1">
      <alignment horizontal="left" vertical="center" wrapText="1"/>
    </xf>
    <xf numFmtId="0" fontId="4" fillId="4" borderId="1" xfId="6" applyFont="1" applyFill="1" applyBorder="1" applyAlignment="1">
      <alignment horizontal="center" vertical="center" wrapText="1"/>
    </xf>
    <xf numFmtId="15" fontId="4" fillId="0" borderId="1" xfId="6" applyNumberFormat="1" applyFont="1" applyFill="1" applyBorder="1" applyAlignment="1">
      <alignment horizontal="center" vertical="center" wrapText="1"/>
    </xf>
    <xf numFmtId="0" fontId="4" fillId="0" borderId="1" xfId="4" applyFont="1" applyFill="1" applyBorder="1" applyAlignment="1" applyProtection="1">
      <alignment horizontal="left" vertical="center" wrapText="1"/>
      <protection locked="0"/>
    </xf>
    <xf numFmtId="15" fontId="4" fillId="0" borderId="1" xfId="0" quotePrefix="1" applyNumberFormat="1" applyFont="1" applyFill="1" applyBorder="1" applyAlignment="1">
      <alignment horizontal="center" vertical="center" wrapText="1"/>
    </xf>
    <xf numFmtId="0" fontId="4" fillId="4" borderId="1" xfId="5" quotePrefix="1" applyFont="1" applyFill="1" applyBorder="1" applyAlignment="1">
      <alignment horizontal="left" vertical="center" wrapText="1"/>
    </xf>
    <xf numFmtId="164" fontId="4" fillId="0" borderId="2" xfId="1" applyNumberFormat="1" applyFont="1" applyBorder="1" applyAlignment="1">
      <alignment horizontal="center" vertical="center" wrapText="1"/>
    </xf>
    <xf numFmtId="0" fontId="4" fillId="4" borderId="1" xfId="6" applyFont="1" applyFill="1" applyBorder="1" applyAlignment="1">
      <alignment vertical="center" wrapText="1"/>
    </xf>
    <xf numFmtId="15" fontId="4" fillId="4" borderId="2" xfId="6" applyNumberFormat="1" applyFont="1" applyFill="1" applyBorder="1" applyAlignment="1">
      <alignment horizontal="center" vertical="center" wrapText="1"/>
    </xf>
    <xf numFmtId="0" fontId="4" fillId="4" borderId="2" xfId="6" applyFont="1" applyFill="1" applyBorder="1" applyAlignment="1">
      <alignment horizontal="center" vertical="center" wrapText="1"/>
    </xf>
    <xf numFmtId="0" fontId="4" fillId="0" borderId="2" xfId="6" applyFont="1" applyFill="1" applyBorder="1" applyAlignment="1">
      <alignment horizontal="center" vertical="center" wrapText="1"/>
    </xf>
    <xf numFmtId="1" fontId="4" fillId="4" borderId="1" xfId="0" applyNumberFormat="1" applyFont="1" applyFill="1" applyBorder="1" applyAlignment="1">
      <alignment horizontal="left" vertical="center" wrapText="1"/>
    </xf>
    <xf numFmtId="0" fontId="4" fillId="0" borderId="1" xfId="11" quotePrefix="1" applyFont="1" applyFill="1" applyBorder="1" applyAlignment="1">
      <alignment horizontal="left" vertical="center" wrapText="1"/>
    </xf>
    <xf numFmtId="0" fontId="4" fillId="0" borderId="1" xfId="6" applyFont="1" applyFill="1" applyBorder="1" applyAlignment="1">
      <alignment horizontal="left" vertical="center" wrapText="1"/>
    </xf>
    <xf numFmtId="0" fontId="4" fillId="0" borderId="1" xfId="6" applyFont="1" applyFill="1" applyBorder="1" applyAlignment="1">
      <alignment horizontal="center" vertical="center" wrapText="1"/>
    </xf>
  </cellXfs>
  <cellStyles count="12">
    <cellStyle name="Accent1" xfId="2" builtinId="29"/>
    <cellStyle name="Currency" xfId="1" builtinId="4"/>
    <cellStyle name="Normal" xfId="0" builtinId="0"/>
    <cellStyle name="Normal 10" xfId="7"/>
    <cellStyle name="Normal 12" xfId="5"/>
    <cellStyle name="Normal 13" xfId="9"/>
    <cellStyle name="Normal 17" xfId="10"/>
    <cellStyle name="Normal 2" xfId="8"/>
    <cellStyle name="Normal 3" xfId="3"/>
    <cellStyle name="Normal 7" xfId="11"/>
    <cellStyle name="Normal_Framework Spend Tracking" xfId="4"/>
    <cellStyle name="Normal_Sheet3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1"/>
  <sheetViews>
    <sheetView tabSelected="1" workbookViewId="0">
      <selection activeCell="C3" sqref="C3:C4"/>
    </sheetView>
  </sheetViews>
  <sheetFormatPr defaultRowHeight="13.85" x14ac:dyDescent="0.2"/>
  <cols>
    <col min="1" max="1" width="60.88671875" bestFit="1" customWidth="1"/>
    <col min="2" max="2" width="12.77734375" bestFit="1" customWidth="1"/>
    <col min="3" max="3" width="24.77734375" bestFit="1" customWidth="1"/>
    <col min="4" max="4" width="23.44140625" customWidth="1"/>
  </cols>
  <sheetData>
    <row r="1" spans="1:4" ht="24.95" x14ac:dyDescent="0.2">
      <c r="A1" s="1" t="s">
        <v>0</v>
      </c>
      <c r="B1" s="2" t="s">
        <v>1</v>
      </c>
      <c r="C1" s="3" t="s">
        <v>2</v>
      </c>
      <c r="D1" s="2" t="s">
        <v>3</v>
      </c>
    </row>
    <row r="2" spans="1:4" x14ac:dyDescent="0.2">
      <c r="A2" s="4" t="s">
        <v>4</v>
      </c>
      <c r="B2" s="5">
        <v>39995</v>
      </c>
      <c r="C2" s="6" t="s">
        <v>5</v>
      </c>
      <c r="D2" s="7">
        <v>288594.28999999998</v>
      </c>
    </row>
    <row r="3" spans="1:4" x14ac:dyDescent="0.2">
      <c r="A3" s="8" t="s">
        <v>6</v>
      </c>
      <c r="B3" s="9">
        <v>40575</v>
      </c>
      <c r="C3" s="10" t="s">
        <v>7</v>
      </c>
      <c r="D3" s="7">
        <v>3383062.6700000004</v>
      </c>
    </row>
    <row r="4" spans="1:4" x14ac:dyDescent="0.2">
      <c r="A4" s="11" t="s">
        <v>8</v>
      </c>
      <c r="B4" s="5">
        <v>41095</v>
      </c>
      <c r="C4" s="6" t="s">
        <v>9</v>
      </c>
      <c r="D4" s="7">
        <v>123621.28</v>
      </c>
    </row>
    <row r="5" spans="1:4" x14ac:dyDescent="0.2">
      <c r="A5" s="12" t="s">
        <v>10</v>
      </c>
      <c r="B5" s="5">
        <v>40026</v>
      </c>
      <c r="C5" s="6" t="s">
        <v>7</v>
      </c>
      <c r="D5" s="7">
        <v>29478.080000000002</v>
      </c>
    </row>
    <row r="6" spans="1:4" x14ac:dyDescent="0.2">
      <c r="A6" s="13" t="s">
        <v>11</v>
      </c>
      <c r="B6" s="5">
        <v>40299</v>
      </c>
      <c r="C6" s="6" t="s">
        <v>7</v>
      </c>
      <c r="D6" s="14">
        <f>5859.34+9414901.24+205015.93+34452.41+6000</f>
        <v>9666228.9199999999</v>
      </c>
    </row>
    <row r="7" spans="1:4" x14ac:dyDescent="0.2">
      <c r="A7" s="15" t="s">
        <v>12</v>
      </c>
      <c r="B7" s="5">
        <v>41422</v>
      </c>
      <c r="C7" s="6" t="s">
        <v>5</v>
      </c>
      <c r="D7" s="7">
        <v>32778.229999999996</v>
      </c>
    </row>
    <row r="8" spans="1:4" x14ac:dyDescent="0.2">
      <c r="A8" s="16" t="s">
        <v>13</v>
      </c>
      <c r="B8" s="17">
        <v>40026</v>
      </c>
      <c r="C8" s="18" t="s">
        <v>14</v>
      </c>
      <c r="D8" s="7">
        <v>496052.78000000009</v>
      </c>
    </row>
    <row r="9" spans="1:4" x14ac:dyDescent="0.2">
      <c r="A9" s="4" t="s">
        <v>15</v>
      </c>
      <c r="B9" s="5">
        <v>40115</v>
      </c>
      <c r="C9" s="6" t="s">
        <v>16</v>
      </c>
      <c r="D9" s="7">
        <v>640674.81000000006</v>
      </c>
    </row>
    <row r="10" spans="1:4" x14ac:dyDescent="0.2">
      <c r="A10" s="16" t="s">
        <v>17</v>
      </c>
      <c r="B10" s="5">
        <v>40071</v>
      </c>
      <c r="C10" s="6" t="s">
        <v>18</v>
      </c>
      <c r="D10" s="7">
        <v>50614.370000000017</v>
      </c>
    </row>
    <row r="11" spans="1:4" x14ac:dyDescent="0.2">
      <c r="A11" s="19" t="s">
        <v>19</v>
      </c>
      <c r="B11" s="9">
        <v>40352</v>
      </c>
      <c r="C11" s="10" t="s">
        <v>9</v>
      </c>
      <c r="D11" s="7">
        <v>604573.96</v>
      </c>
    </row>
    <row r="12" spans="1:4" x14ac:dyDescent="0.2">
      <c r="A12" s="11" t="s">
        <v>20</v>
      </c>
      <c r="B12" s="5">
        <v>40287</v>
      </c>
      <c r="C12" s="6" t="s">
        <v>21</v>
      </c>
      <c r="D12" s="7">
        <v>445263.94999999995</v>
      </c>
    </row>
    <row r="13" spans="1:4" x14ac:dyDescent="0.2">
      <c r="A13" s="20" t="s">
        <v>22</v>
      </c>
      <c r="B13" s="21">
        <v>40360</v>
      </c>
      <c r="C13" s="22" t="s">
        <v>23</v>
      </c>
      <c r="D13" s="7">
        <v>359618.27000000019</v>
      </c>
    </row>
    <row r="14" spans="1:4" x14ac:dyDescent="0.2">
      <c r="A14" s="11" t="s">
        <v>24</v>
      </c>
      <c r="B14" s="5">
        <v>41001</v>
      </c>
      <c r="C14" s="18" t="s">
        <v>25</v>
      </c>
      <c r="D14" s="7">
        <v>83423.649999999994</v>
      </c>
    </row>
    <row r="15" spans="1:4" x14ac:dyDescent="0.2">
      <c r="A15" s="16" t="s">
        <v>26</v>
      </c>
      <c r="B15" s="17">
        <v>40330</v>
      </c>
      <c r="C15" s="18" t="s">
        <v>27</v>
      </c>
      <c r="D15" s="7">
        <v>120568.97</v>
      </c>
    </row>
    <row r="16" spans="1:4" x14ac:dyDescent="0.2">
      <c r="A16" s="23" t="s">
        <v>28</v>
      </c>
      <c r="B16" s="9">
        <v>40756</v>
      </c>
      <c r="C16" s="10" t="s">
        <v>5</v>
      </c>
      <c r="D16" s="7">
        <v>84601.15</v>
      </c>
    </row>
    <row r="17" spans="1:4" x14ac:dyDescent="0.2">
      <c r="A17" s="16" t="s">
        <v>29</v>
      </c>
      <c r="B17" s="24">
        <v>40336</v>
      </c>
      <c r="C17" s="18" t="s">
        <v>21</v>
      </c>
      <c r="D17" s="14">
        <f>2408212.3+1110</f>
        <v>2409322.2999999998</v>
      </c>
    </row>
    <row r="18" spans="1:4" x14ac:dyDescent="0.2">
      <c r="A18" s="16" t="s">
        <v>30</v>
      </c>
      <c r="B18" s="25">
        <v>40383</v>
      </c>
      <c r="C18" s="26" t="s">
        <v>9</v>
      </c>
      <c r="D18" s="7">
        <v>35411.730000000003</v>
      </c>
    </row>
    <row r="19" spans="1:4" x14ac:dyDescent="0.2">
      <c r="A19" s="4" t="s">
        <v>31</v>
      </c>
      <c r="B19" s="5">
        <v>41423</v>
      </c>
      <c r="C19" s="6" t="s">
        <v>32</v>
      </c>
      <c r="D19" s="7">
        <v>336699.22</v>
      </c>
    </row>
    <row r="20" spans="1:4" x14ac:dyDescent="0.2">
      <c r="A20" s="16" t="s">
        <v>33</v>
      </c>
      <c r="B20" s="17">
        <v>40360</v>
      </c>
      <c r="C20" s="18" t="s">
        <v>9</v>
      </c>
      <c r="D20" s="7">
        <v>380747.07999999984</v>
      </c>
    </row>
    <row r="21" spans="1:4" x14ac:dyDescent="0.2">
      <c r="A21" s="11" t="s">
        <v>34</v>
      </c>
      <c r="B21" s="5">
        <v>40350</v>
      </c>
      <c r="C21" s="6" t="s">
        <v>35</v>
      </c>
      <c r="D21" s="7">
        <v>935587.15</v>
      </c>
    </row>
    <row r="22" spans="1:4" x14ac:dyDescent="0.2">
      <c r="A22" s="4" t="s">
        <v>36</v>
      </c>
      <c r="B22" s="5">
        <v>41121</v>
      </c>
      <c r="C22" s="6" t="s">
        <v>32</v>
      </c>
      <c r="D22" s="7">
        <v>248665.8</v>
      </c>
    </row>
    <row r="23" spans="1:4" x14ac:dyDescent="0.2">
      <c r="A23" s="4" t="s">
        <v>37</v>
      </c>
      <c r="B23" s="5">
        <v>41001</v>
      </c>
      <c r="C23" s="6" t="s">
        <v>25</v>
      </c>
      <c r="D23" s="7">
        <v>90975.05</v>
      </c>
    </row>
    <row r="24" spans="1:4" x14ac:dyDescent="0.2">
      <c r="A24" s="27" t="s">
        <v>38</v>
      </c>
      <c r="B24" s="5">
        <v>40756</v>
      </c>
      <c r="C24" s="6" t="s">
        <v>5</v>
      </c>
      <c r="D24" s="7">
        <v>25366.469999999998</v>
      </c>
    </row>
    <row r="25" spans="1:4" x14ac:dyDescent="0.2">
      <c r="A25" s="16" t="s">
        <v>39</v>
      </c>
      <c r="B25" s="5">
        <v>40258</v>
      </c>
      <c r="C25" s="6" t="s">
        <v>40</v>
      </c>
      <c r="D25" s="7">
        <v>46289.66</v>
      </c>
    </row>
    <row r="26" spans="1:4" x14ac:dyDescent="0.2">
      <c r="A26" s="16" t="s">
        <v>41</v>
      </c>
      <c r="B26" s="5">
        <v>40817</v>
      </c>
      <c r="C26" s="6" t="s">
        <v>9</v>
      </c>
      <c r="D26" s="14">
        <f>637.2+1709944.84+3914.4</f>
        <v>1714496.44</v>
      </c>
    </row>
    <row r="27" spans="1:4" x14ac:dyDescent="0.2">
      <c r="A27" s="4" t="s">
        <v>42</v>
      </c>
      <c r="B27" s="5">
        <v>40477</v>
      </c>
      <c r="C27" s="6" t="s">
        <v>14</v>
      </c>
      <c r="D27" s="7">
        <v>455066.73</v>
      </c>
    </row>
    <row r="28" spans="1:4" x14ac:dyDescent="0.2">
      <c r="A28" s="11" t="s">
        <v>43</v>
      </c>
      <c r="B28" s="5">
        <v>40336</v>
      </c>
      <c r="C28" s="6" t="s">
        <v>23</v>
      </c>
      <c r="D28" s="7">
        <v>609408.39000000013</v>
      </c>
    </row>
    <row r="29" spans="1:4" x14ac:dyDescent="0.2">
      <c r="A29" s="16" t="s">
        <v>44</v>
      </c>
      <c r="B29" s="17">
        <v>41019</v>
      </c>
      <c r="C29" s="18" t="s">
        <v>45</v>
      </c>
      <c r="D29" s="7">
        <v>202911.9</v>
      </c>
    </row>
    <row r="30" spans="1:4" x14ac:dyDescent="0.2">
      <c r="A30" s="11" t="s">
        <v>46</v>
      </c>
      <c r="B30" s="5">
        <v>41365</v>
      </c>
      <c r="C30" s="6" t="s">
        <v>23</v>
      </c>
      <c r="D30" s="7">
        <v>478301.49</v>
      </c>
    </row>
    <row r="31" spans="1:4" x14ac:dyDescent="0.2">
      <c r="A31" s="28" t="s">
        <v>47</v>
      </c>
      <c r="B31" s="5">
        <v>41254</v>
      </c>
      <c r="C31" s="6" t="s">
        <v>48</v>
      </c>
      <c r="D31" s="14">
        <f>211634.29+81.26</f>
        <v>211715.55000000002</v>
      </c>
    </row>
    <row r="32" spans="1:4" x14ac:dyDescent="0.2">
      <c r="A32" s="11" t="s">
        <v>49</v>
      </c>
      <c r="B32" s="5">
        <v>40282</v>
      </c>
      <c r="C32" s="6" t="s">
        <v>23</v>
      </c>
      <c r="D32" s="7">
        <v>567726</v>
      </c>
    </row>
    <row r="33" spans="1:4" x14ac:dyDescent="0.2">
      <c r="A33" s="29" t="s">
        <v>50</v>
      </c>
      <c r="B33" s="5" t="s">
        <v>51</v>
      </c>
      <c r="C33" s="6" t="s">
        <v>52</v>
      </c>
      <c r="D33" s="7">
        <v>736767.08</v>
      </c>
    </row>
    <row r="34" spans="1:4" x14ac:dyDescent="0.2">
      <c r="A34" s="30" t="s">
        <v>53</v>
      </c>
      <c r="B34" s="5">
        <v>41278</v>
      </c>
      <c r="C34" s="18" t="s">
        <v>54</v>
      </c>
      <c r="D34" s="7">
        <v>1099524.72</v>
      </c>
    </row>
    <row r="35" spans="1:4" x14ac:dyDescent="0.2">
      <c r="A35" s="4" t="s">
        <v>55</v>
      </c>
      <c r="B35" s="5">
        <v>40026</v>
      </c>
      <c r="C35" s="6" t="s">
        <v>5</v>
      </c>
      <c r="D35" s="7">
        <v>130060.16</v>
      </c>
    </row>
    <row r="36" spans="1:4" x14ac:dyDescent="0.2">
      <c r="A36" s="31" t="s">
        <v>56</v>
      </c>
      <c r="B36" s="5">
        <v>39934</v>
      </c>
      <c r="C36" s="6" t="s">
        <v>27</v>
      </c>
      <c r="D36" s="14">
        <f>4079.34+482626.72</f>
        <v>486706.06</v>
      </c>
    </row>
    <row r="37" spans="1:4" x14ac:dyDescent="0.2">
      <c r="A37" s="4" t="s">
        <v>57</v>
      </c>
      <c r="B37" s="5">
        <v>40756</v>
      </c>
      <c r="C37" s="6" t="s">
        <v>58</v>
      </c>
      <c r="D37" s="7">
        <v>106982.85000000002</v>
      </c>
    </row>
    <row r="38" spans="1:4" x14ac:dyDescent="0.2">
      <c r="A38" s="13" t="s">
        <v>59</v>
      </c>
      <c r="B38" s="5">
        <v>41414</v>
      </c>
      <c r="C38" s="6" t="s">
        <v>58</v>
      </c>
      <c r="D38" s="7">
        <v>146734.43000000002</v>
      </c>
    </row>
    <row r="39" spans="1:4" x14ac:dyDescent="0.2">
      <c r="A39" s="11" t="s">
        <v>60</v>
      </c>
      <c r="B39" s="5">
        <v>40721</v>
      </c>
      <c r="C39" s="6" t="s">
        <v>21</v>
      </c>
      <c r="D39" s="7">
        <v>131707.28000000003</v>
      </c>
    </row>
    <row r="40" spans="1:4" x14ac:dyDescent="0.2">
      <c r="A40" s="11" t="s">
        <v>61</v>
      </c>
      <c r="B40" s="5">
        <v>40360</v>
      </c>
      <c r="C40" s="6" t="s">
        <v>23</v>
      </c>
      <c r="D40" s="7">
        <v>919731.74</v>
      </c>
    </row>
    <row r="41" spans="1:4" x14ac:dyDescent="0.2">
      <c r="A41" s="32" t="s">
        <v>62</v>
      </c>
      <c r="B41" s="25">
        <v>40360</v>
      </c>
      <c r="C41" s="26" t="s">
        <v>63</v>
      </c>
      <c r="D41" s="7">
        <v>54029.64</v>
      </c>
    </row>
    <row r="42" spans="1:4" x14ac:dyDescent="0.2">
      <c r="A42" s="4" t="s">
        <v>64</v>
      </c>
      <c r="B42" s="5">
        <v>41423</v>
      </c>
      <c r="C42" s="6" t="s">
        <v>32</v>
      </c>
      <c r="D42" s="7">
        <v>615195.32999999996</v>
      </c>
    </row>
    <row r="43" spans="1:4" x14ac:dyDescent="0.2">
      <c r="A43" s="16" t="s">
        <v>65</v>
      </c>
      <c r="B43" s="5">
        <v>41039</v>
      </c>
      <c r="C43" s="18" t="s">
        <v>66</v>
      </c>
      <c r="D43" s="7">
        <v>298993.5</v>
      </c>
    </row>
    <row r="44" spans="1:4" x14ac:dyDescent="0.2">
      <c r="A44" s="16" t="s">
        <v>67</v>
      </c>
      <c r="B44" s="5">
        <v>41091</v>
      </c>
      <c r="C44" s="6" t="s">
        <v>21</v>
      </c>
      <c r="D44" s="14">
        <f>1927445.06+372.05</f>
        <v>1927817.11</v>
      </c>
    </row>
    <row r="45" spans="1:4" x14ac:dyDescent="0.2">
      <c r="A45" s="16" t="s">
        <v>68</v>
      </c>
      <c r="B45" s="5">
        <v>41085</v>
      </c>
      <c r="C45" s="6" t="s">
        <v>9</v>
      </c>
      <c r="D45" s="7">
        <v>5418275.9800000004</v>
      </c>
    </row>
    <row r="46" spans="1:4" x14ac:dyDescent="0.2">
      <c r="A46" s="16" t="s">
        <v>69</v>
      </c>
      <c r="B46" s="17">
        <v>40149</v>
      </c>
      <c r="C46" s="18" t="s">
        <v>23</v>
      </c>
      <c r="D46" s="7">
        <v>42432.69</v>
      </c>
    </row>
    <row r="47" spans="1:4" x14ac:dyDescent="0.2">
      <c r="A47" s="11" t="s">
        <v>70</v>
      </c>
      <c r="B47" s="5">
        <v>41183</v>
      </c>
      <c r="C47" s="6" t="s">
        <v>66</v>
      </c>
      <c r="D47" s="7">
        <v>4763863.3699999992</v>
      </c>
    </row>
    <row r="48" spans="1:4" x14ac:dyDescent="0.2">
      <c r="A48" s="16" t="s">
        <v>71</v>
      </c>
      <c r="B48" s="5">
        <v>41463</v>
      </c>
      <c r="C48" s="6" t="s">
        <v>5</v>
      </c>
      <c r="D48" s="14">
        <f>86645.17+2040.14</f>
        <v>88685.31</v>
      </c>
    </row>
    <row r="49" spans="1:4" x14ac:dyDescent="0.2">
      <c r="A49" s="4" t="s">
        <v>72</v>
      </c>
      <c r="B49" s="5">
        <v>40360</v>
      </c>
      <c r="C49" s="6" t="s">
        <v>73</v>
      </c>
      <c r="D49" s="7">
        <v>58655.929999999993</v>
      </c>
    </row>
    <row r="50" spans="1:4" x14ac:dyDescent="0.2">
      <c r="A50" s="8" t="s">
        <v>74</v>
      </c>
      <c r="B50" s="9">
        <v>40228</v>
      </c>
      <c r="C50" s="10" t="s">
        <v>75</v>
      </c>
      <c r="D50" s="7">
        <v>492082.75999999995</v>
      </c>
    </row>
    <row r="51" spans="1:4" x14ac:dyDescent="0.2">
      <c r="A51" s="11" t="s">
        <v>76</v>
      </c>
      <c r="B51" s="5">
        <v>40436</v>
      </c>
      <c r="C51" s="6" t="s">
        <v>14</v>
      </c>
      <c r="D51" s="7">
        <v>226496.93999999997</v>
      </c>
    </row>
    <row r="52" spans="1:4" x14ac:dyDescent="0.2">
      <c r="A52" s="11" t="s">
        <v>77</v>
      </c>
      <c r="B52" s="5">
        <v>40345</v>
      </c>
      <c r="C52" s="6" t="s">
        <v>23</v>
      </c>
      <c r="D52" s="7">
        <v>105745.53000000001</v>
      </c>
    </row>
    <row r="53" spans="1:4" x14ac:dyDescent="0.2">
      <c r="A53" s="19" t="s">
        <v>78</v>
      </c>
      <c r="B53" s="9">
        <v>41091</v>
      </c>
      <c r="C53" s="10" t="s">
        <v>21</v>
      </c>
      <c r="D53" s="7">
        <v>69999.44</v>
      </c>
    </row>
    <row r="54" spans="1:4" x14ac:dyDescent="0.2">
      <c r="A54" s="16" t="s">
        <v>79</v>
      </c>
      <c r="B54" s="17">
        <v>40389</v>
      </c>
      <c r="C54" s="18" t="s">
        <v>80</v>
      </c>
      <c r="D54" s="7">
        <v>179795.36</v>
      </c>
    </row>
    <row r="55" spans="1:4" x14ac:dyDescent="0.2">
      <c r="A55" s="33" t="s">
        <v>81</v>
      </c>
      <c r="B55" s="5">
        <v>40299</v>
      </c>
      <c r="C55" s="18" t="s">
        <v>54</v>
      </c>
      <c r="D55" s="14">
        <f>7066.31+121330.93</f>
        <v>128397.23999999999</v>
      </c>
    </row>
    <row r="56" spans="1:4" x14ac:dyDescent="0.2">
      <c r="A56" s="11" t="s">
        <v>82</v>
      </c>
      <c r="B56" s="5">
        <v>40165</v>
      </c>
      <c r="C56" s="6" t="s">
        <v>9</v>
      </c>
      <c r="D56" s="7">
        <v>394726.14000000025</v>
      </c>
    </row>
    <row r="57" spans="1:4" x14ac:dyDescent="0.2">
      <c r="A57" s="4" t="s">
        <v>83</v>
      </c>
      <c r="B57" s="5">
        <v>41114</v>
      </c>
      <c r="C57" s="6" t="s">
        <v>84</v>
      </c>
      <c r="D57" s="7">
        <v>120442.94999999998</v>
      </c>
    </row>
    <row r="58" spans="1:4" x14ac:dyDescent="0.2">
      <c r="A58" s="16" t="s">
        <v>85</v>
      </c>
      <c r="B58" s="17">
        <v>40299</v>
      </c>
      <c r="C58" s="18" t="s">
        <v>86</v>
      </c>
      <c r="D58" s="7">
        <v>81888.05</v>
      </c>
    </row>
    <row r="59" spans="1:4" x14ac:dyDescent="0.2">
      <c r="A59" s="11" t="s">
        <v>87</v>
      </c>
      <c r="B59" s="5">
        <v>40940</v>
      </c>
      <c r="C59" s="6" t="s">
        <v>9</v>
      </c>
      <c r="D59" s="7">
        <v>831626.6</v>
      </c>
    </row>
    <row r="60" spans="1:4" x14ac:dyDescent="0.2">
      <c r="A60" s="11" t="s">
        <v>88</v>
      </c>
      <c r="B60" s="5">
        <v>40269</v>
      </c>
      <c r="C60" s="6" t="s">
        <v>23</v>
      </c>
      <c r="D60" s="7">
        <v>1949357.5200000005</v>
      </c>
    </row>
    <row r="61" spans="1:4" x14ac:dyDescent="0.2">
      <c r="A61" s="4" t="s">
        <v>89</v>
      </c>
      <c r="B61" s="5">
        <v>39822</v>
      </c>
      <c r="C61" s="6" t="s">
        <v>90</v>
      </c>
      <c r="D61" s="7">
        <v>668880.96</v>
      </c>
    </row>
    <row r="62" spans="1:4" x14ac:dyDescent="0.2">
      <c r="A62" s="34" t="s">
        <v>91</v>
      </c>
      <c r="B62" s="9">
        <v>40756</v>
      </c>
      <c r="C62" s="10" t="s">
        <v>5</v>
      </c>
      <c r="D62" s="7">
        <v>209783.62000000002</v>
      </c>
    </row>
    <row r="63" spans="1:4" x14ac:dyDescent="0.2">
      <c r="A63" s="32" t="s">
        <v>92</v>
      </c>
      <c r="B63" s="9">
        <v>41416</v>
      </c>
      <c r="C63" s="26" t="s">
        <v>32</v>
      </c>
      <c r="D63" s="7">
        <v>439186.73000000004</v>
      </c>
    </row>
    <row r="64" spans="1:4" x14ac:dyDescent="0.2">
      <c r="A64" s="11" t="s">
        <v>93</v>
      </c>
      <c r="B64" s="5">
        <v>40848</v>
      </c>
      <c r="C64" s="6" t="s">
        <v>23</v>
      </c>
      <c r="D64" s="7">
        <v>66895.389999999985</v>
      </c>
    </row>
    <row r="65" spans="1:4" x14ac:dyDescent="0.2">
      <c r="A65" s="4" t="s">
        <v>94</v>
      </c>
      <c r="B65" s="5">
        <v>41422</v>
      </c>
      <c r="C65" s="6" t="s">
        <v>5</v>
      </c>
      <c r="D65" s="7">
        <v>115910.66</v>
      </c>
    </row>
    <row r="66" spans="1:4" x14ac:dyDescent="0.2">
      <c r="A66" s="16" t="s">
        <v>95</v>
      </c>
      <c r="B66" s="17">
        <v>40241</v>
      </c>
      <c r="C66" s="18" t="s">
        <v>23</v>
      </c>
      <c r="D66" s="7">
        <v>345561.26</v>
      </c>
    </row>
    <row r="67" spans="1:4" x14ac:dyDescent="0.2">
      <c r="A67" s="16" t="s">
        <v>96</v>
      </c>
      <c r="B67" s="5">
        <v>41121</v>
      </c>
      <c r="C67" s="18" t="s">
        <v>48</v>
      </c>
      <c r="D67" s="7">
        <v>41739.130000000012</v>
      </c>
    </row>
    <row r="68" spans="1:4" x14ac:dyDescent="0.2">
      <c r="A68" s="11" t="s">
        <v>97</v>
      </c>
      <c r="B68" s="5">
        <v>41289</v>
      </c>
      <c r="C68" s="6" t="s">
        <v>32</v>
      </c>
      <c r="D68" s="7">
        <v>36200.639999999999</v>
      </c>
    </row>
    <row r="69" spans="1:4" x14ac:dyDescent="0.2">
      <c r="A69" s="16" t="s">
        <v>98</v>
      </c>
      <c r="B69" s="5">
        <v>41289</v>
      </c>
      <c r="C69" s="18" t="s">
        <v>32</v>
      </c>
      <c r="D69" s="7">
        <v>266803.32</v>
      </c>
    </row>
    <row r="70" spans="1:4" x14ac:dyDescent="0.2">
      <c r="A70" s="16" t="s">
        <v>99</v>
      </c>
      <c r="B70" s="5">
        <v>41416</v>
      </c>
      <c r="C70" s="18" t="s">
        <v>32</v>
      </c>
      <c r="D70" s="7">
        <v>69055.42</v>
      </c>
    </row>
    <row r="71" spans="1:4" x14ac:dyDescent="0.2">
      <c r="A71" s="16" t="s">
        <v>100</v>
      </c>
      <c r="B71" s="5">
        <v>41289</v>
      </c>
      <c r="C71" s="18" t="s">
        <v>32</v>
      </c>
      <c r="D71" s="7">
        <v>44007.72</v>
      </c>
    </row>
    <row r="72" spans="1:4" x14ac:dyDescent="0.2">
      <c r="A72" s="16" t="s">
        <v>101</v>
      </c>
      <c r="B72" s="5">
        <v>41114</v>
      </c>
      <c r="C72" s="18" t="s">
        <v>84</v>
      </c>
      <c r="D72" s="7">
        <v>605841.35999999987</v>
      </c>
    </row>
    <row r="73" spans="1:4" x14ac:dyDescent="0.2">
      <c r="A73" s="16" t="s">
        <v>102</v>
      </c>
      <c r="B73" s="5">
        <v>39995</v>
      </c>
      <c r="C73" s="6" t="s">
        <v>5</v>
      </c>
      <c r="D73" s="14">
        <f>1336280.69+247.28+7154.07</f>
        <v>1343682.04</v>
      </c>
    </row>
    <row r="74" spans="1:4" x14ac:dyDescent="0.2">
      <c r="A74" s="4" t="s">
        <v>103</v>
      </c>
      <c r="B74" s="5">
        <v>41121</v>
      </c>
      <c r="C74" s="6" t="s">
        <v>54</v>
      </c>
      <c r="D74" s="7">
        <v>101490.67000000001</v>
      </c>
    </row>
    <row r="75" spans="1:4" x14ac:dyDescent="0.2">
      <c r="A75" s="11" t="s">
        <v>104</v>
      </c>
      <c r="B75" s="9">
        <v>41085</v>
      </c>
      <c r="C75" s="10" t="s">
        <v>9</v>
      </c>
      <c r="D75" s="14">
        <v>1796490.18</v>
      </c>
    </row>
    <row r="76" spans="1:4" x14ac:dyDescent="0.2">
      <c r="A76" s="16" t="s">
        <v>105</v>
      </c>
      <c r="B76" s="17">
        <v>40513</v>
      </c>
      <c r="C76" s="18" t="s">
        <v>45</v>
      </c>
      <c r="D76" s="7">
        <v>350845.20000000007</v>
      </c>
    </row>
    <row r="77" spans="1:4" x14ac:dyDescent="0.2">
      <c r="A77" s="35" t="s">
        <v>106</v>
      </c>
      <c r="B77" s="5">
        <v>39995</v>
      </c>
      <c r="C77" s="6" t="s">
        <v>5</v>
      </c>
      <c r="D77" s="7">
        <v>629318.77</v>
      </c>
    </row>
    <row r="78" spans="1:4" x14ac:dyDescent="0.2">
      <c r="A78" s="16" t="s">
        <v>107</v>
      </c>
      <c r="B78" s="5">
        <v>41395</v>
      </c>
      <c r="C78" s="6" t="s">
        <v>58</v>
      </c>
      <c r="D78" s="14">
        <f>1129.98+258.4+7715.55+288794.97</f>
        <v>297898.89999999997</v>
      </c>
    </row>
    <row r="79" spans="1:4" x14ac:dyDescent="0.2">
      <c r="A79" s="11" t="s">
        <v>108</v>
      </c>
      <c r="B79" s="5">
        <v>40574</v>
      </c>
      <c r="C79" s="6" t="s">
        <v>23</v>
      </c>
      <c r="D79" s="7">
        <v>393601.48</v>
      </c>
    </row>
    <row r="80" spans="1:4" x14ac:dyDescent="0.2">
      <c r="A80" s="4" t="s">
        <v>109</v>
      </c>
      <c r="B80" s="5">
        <v>41463</v>
      </c>
      <c r="C80" s="6" t="s">
        <v>5</v>
      </c>
      <c r="D80" s="7">
        <v>37318.390000000014</v>
      </c>
    </row>
    <row r="81" spans="1:4" x14ac:dyDescent="0.2">
      <c r="A81" s="36" t="s">
        <v>110</v>
      </c>
      <c r="B81" s="5">
        <v>40756</v>
      </c>
      <c r="C81" s="6" t="s">
        <v>5</v>
      </c>
      <c r="D81" s="14">
        <f>2495+186196.22</f>
        <v>188691.22</v>
      </c>
    </row>
    <row r="82" spans="1:4" x14ac:dyDescent="0.2">
      <c r="A82" s="16" t="s">
        <v>111</v>
      </c>
      <c r="B82" s="9">
        <v>40756</v>
      </c>
      <c r="C82" s="18" t="s">
        <v>32</v>
      </c>
      <c r="D82" s="7">
        <v>358903.82</v>
      </c>
    </row>
    <row r="83" spans="1:4" x14ac:dyDescent="0.2">
      <c r="A83" s="32" t="s">
        <v>112</v>
      </c>
      <c r="B83" s="9">
        <v>41039</v>
      </c>
      <c r="C83" s="26" t="s">
        <v>66</v>
      </c>
      <c r="D83" s="7">
        <v>243355.65000000002</v>
      </c>
    </row>
    <row r="84" spans="1:4" x14ac:dyDescent="0.2">
      <c r="A84" s="32" t="s">
        <v>113</v>
      </c>
      <c r="B84" s="9">
        <v>40304</v>
      </c>
      <c r="C84" s="10" t="s">
        <v>21</v>
      </c>
      <c r="D84" s="14">
        <f>110037.04+617419.8</f>
        <v>727456.84000000008</v>
      </c>
    </row>
    <row r="85" spans="1:4" x14ac:dyDescent="0.2">
      <c r="A85" s="30" t="s">
        <v>114</v>
      </c>
      <c r="B85" s="17">
        <v>41430</v>
      </c>
      <c r="C85" s="37" t="s">
        <v>21</v>
      </c>
      <c r="D85" s="14">
        <f>460249.6+503139.6</f>
        <v>963389.2</v>
      </c>
    </row>
    <row r="86" spans="1:4" x14ac:dyDescent="0.2">
      <c r="A86" s="11" t="s">
        <v>115</v>
      </c>
      <c r="B86" s="5">
        <v>40371</v>
      </c>
      <c r="C86" s="6" t="s">
        <v>23</v>
      </c>
      <c r="D86" s="7">
        <v>29707.14</v>
      </c>
    </row>
    <row r="87" spans="1:4" x14ac:dyDescent="0.2">
      <c r="A87" s="16" t="s">
        <v>116</v>
      </c>
      <c r="B87" s="17">
        <v>40157</v>
      </c>
      <c r="C87" s="18" t="s">
        <v>23</v>
      </c>
      <c r="D87" s="7">
        <v>1191114.2799999998</v>
      </c>
    </row>
    <row r="88" spans="1:4" x14ac:dyDescent="0.2">
      <c r="A88" s="4" t="s">
        <v>117</v>
      </c>
      <c r="B88" s="5">
        <v>41114</v>
      </c>
      <c r="C88" s="6" t="s">
        <v>84</v>
      </c>
      <c r="D88" s="7">
        <v>662022.90999999992</v>
      </c>
    </row>
    <row r="89" spans="1:4" ht="24.95" x14ac:dyDescent="0.2">
      <c r="A89" s="16" t="s">
        <v>118</v>
      </c>
      <c r="B89" s="5">
        <v>40756</v>
      </c>
      <c r="C89" s="18" t="s">
        <v>5</v>
      </c>
      <c r="D89" s="7">
        <f>1671464.41+109746.93+31322.24</f>
        <v>1812533.5799999998</v>
      </c>
    </row>
    <row r="90" spans="1:4" x14ac:dyDescent="0.2">
      <c r="A90" s="30" t="s">
        <v>119</v>
      </c>
      <c r="B90" s="38">
        <v>40360</v>
      </c>
      <c r="C90" s="6" t="s">
        <v>27</v>
      </c>
      <c r="D90" s="14">
        <v>54171.79</v>
      </c>
    </row>
    <row r="91" spans="1:4" x14ac:dyDescent="0.2">
      <c r="A91" s="11" t="s">
        <v>120</v>
      </c>
      <c r="B91" s="5">
        <v>40330</v>
      </c>
      <c r="C91" s="6" t="s">
        <v>23</v>
      </c>
      <c r="D91" s="7">
        <v>402068.90999999992</v>
      </c>
    </row>
    <row r="92" spans="1:4" x14ac:dyDescent="0.2">
      <c r="A92" s="11" t="s">
        <v>121</v>
      </c>
      <c r="B92" s="5">
        <v>41121</v>
      </c>
      <c r="C92" s="18" t="s">
        <v>45</v>
      </c>
      <c r="D92" s="7">
        <v>276443.20999999996</v>
      </c>
    </row>
    <row r="93" spans="1:4" x14ac:dyDescent="0.2">
      <c r="A93" s="16" t="s">
        <v>122</v>
      </c>
      <c r="B93" s="5">
        <v>40448</v>
      </c>
      <c r="C93" s="6" t="s">
        <v>9</v>
      </c>
      <c r="D93" s="14">
        <f>642352.39+11343.29</f>
        <v>653695.68000000005</v>
      </c>
    </row>
    <row r="94" spans="1:4" x14ac:dyDescent="0.2">
      <c r="A94" s="36" t="s">
        <v>123</v>
      </c>
      <c r="B94" s="5">
        <v>40756</v>
      </c>
      <c r="C94" s="6" t="s">
        <v>5</v>
      </c>
      <c r="D94" s="14">
        <f>4291.43+89152.8</f>
        <v>93444.23000000001</v>
      </c>
    </row>
    <row r="95" spans="1:4" x14ac:dyDescent="0.2">
      <c r="A95" s="11" t="s">
        <v>124</v>
      </c>
      <c r="B95" s="5">
        <v>40756</v>
      </c>
      <c r="C95" s="6" t="s">
        <v>58</v>
      </c>
      <c r="D95" s="7">
        <v>130370.84</v>
      </c>
    </row>
    <row r="96" spans="1:4" x14ac:dyDescent="0.2">
      <c r="A96" s="11" t="s">
        <v>125</v>
      </c>
      <c r="B96" s="5">
        <v>41091</v>
      </c>
      <c r="C96" s="6" t="s">
        <v>21</v>
      </c>
      <c r="D96" s="14">
        <f>128.16+1240206.73</f>
        <v>1240334.8899999999</v>
      </c>
    </row>
    <row r="97" spans="1:4" x14ac:dyDescent="0.2">
      <c r="A97" s="11" t="s">
        <v>126</v>
      </c>
      <c r="B97" s="5">
        <v>40391</v>
      </c>
      <c r="C97" s="6" t="s">
        <v>23</v>
      </c>
      <c r="D97" s="7">
        <v>140084.65000000002</v>
      </c>
    </row>
    <row r="98" spans="1:4" x14ac:dyDescent="0.2">
      <c r="A98" s="4" t="s">
        <v>127</v>
      </c>
      <c r="B98" s="5">
        <v>40821</v>
      </c>
      <c r="C98" s="6" t="s">
        <v>128</v>
      </c>
      <c r="D98" s="7">
        <v>258897.17000000007</v>
      </c>
    </row>
    <row r="99" spans="1:4" x14ac:dyDescent="0.2">
      <c r="A99" s="16" t="s">
        <v>129</v>
      </c>
      <c r="B99" s="5">
        <v>41442</v>
      </c>
      <c r="C99" s="18" t="s">
        <v>54</v>
      </c>
      <c r="D99" s="7">
        <v>1138077.1300000015</v>
      </c>
    </row>
    <row r="100" spans="1:4" x14ac:dyDescent="0.2">
      <c r="A100" s="11" t="s">
        <v>130</v>
      </c>
      <c r="B100" s="5">
        <v>40026</v>
      </c>
      <c r="C100" s="6" t="s">
        <v>14</v>
      </c>
      <c r="D100" s="7">
        <v>150379.62999999998</v>
      </c>
    </row>
    <row r="101" spans="1:4" x14ac:dyDescent="0.2">
      <c r="A101" s="16" t="s">
        <v>131</v>
      </c>
      <c r="B101" s="17">
        <v>40299</v>
      </c>
      <c r="C101" s="18" t="s">
        <v>75</v>
      </c>
      <c r="D101" s="7">
        <v>522485.64000000019</v>
      </c>
    </row>
    <row r="102" spans="1:4" x14ac:dyDescent="0.2">
      <c r="A102" s="11" t="s">
        <v>132</v>
      </c>
      <c r="B102" s="5">
        <v>40478</v>
      </c>
      <c r="C102" s="6" t="s">
        <v>133</v>
      </c>
      <c r="D102" s="7">
        <v>112420.30999999998</v>
      </c>
    </row>
    <row r="103" spans="1:4" x14ac:dyDescent="0.2">
      <c r="A103" s="19" t="s">
        <v>134</v>
      </c>
      <c r="B103" s="9">
        <v>40513</v>
      </c>
      <c r="C103" s="10" t="s">
        <v>86</v>
      </c>
      <c r="D103" s="7">
        <v>899468.10999999766</v>
      </c>
    </row>
    <row r="104" spans="1:4" x14ac:dyDescent="0.2">
      <c r="A104" s="4" t="s">
        <v>135</v>
      </c>
      <c r="B104" s="5">
        <v>40394</v>
      </c>
      <c r="C104" s="6" t="s">
        <v>9</v>
      </c>
      <c r="D104" s="7">
        <v>88157.5</v>
      </c>
    </row>
    <row r="105" spans="1:4" x14ac:dyDescent="0.2">
      <c r="A105" s="11" t="s">
        <v>136</v>
      </c>
      <c r="B105" s="5">
        <v>40357</v>
      </c>
      <c r="C105" s="6" t="s">
        <v>9</v>
      </c>
      <c r="D105" s="7">
        <v>44153.199999999983</v>
      </c>
    </row>
    <row r="106" spans="1:4" x14ac:dyDescent="0.2">
      <c r="A106" s="4" t="s">
        <v>137</v>
      </c>
      <c r="B106" s="5">
        <v>41422</v>
      </c>
      <c r="C106" s="6" t="s">
        <v>5</v>
      </c>
      <c r="D106" s="7">
        <v>252966.69999999998</v>
      </c>
    </row>
    <row r="107" spans="1:4" x14ac:dyDescent="0.2">
      <c r="A107" s="16" t="s">
        <v>138</v>
      </c>
      <c r="B107" s="5">
        <v>41114</v>
      </c>
      <c r="C107" s="18" t="s">
        <v>84</v>
      </c>
      <c r="D107" s="7">
        <v>1651150.2600000002</v>
      </c>
    </row>
    <row r="108" spans="1:4" x14ac:dyDescent="0.2">
      <c r="A108" s="16" t="s">
        <v>139</v>
      </c>
      <c r="B108" s="5">
        <v>40387</v>
      </c>
      <c r="C108" s="6" t="s">
        <v>9</v>
      </c>
      <c r="D108" s="14">
        <f>12433.16+201048.05</f>
        <v>213481.21</v>
      </c>
    </row>
    <row r="109" spans="1:4" x14ac:dyDescent="0.2">
      <c r="A109" s="11" t="s">
        <v>140</v>
      </c>
      <c r="B109" s="5">
        <v>40330</v>
      </c>
      <c r="C109" s="6" t="s">
        <v>21</v>
      </c>
      <c r="D109" s="7">
        <v>75465.63</v>
      </c>
    </row>
    <row r="110" spans="1:4" x14ac:dyDescent="0.2">
      <c r="A110" s="16" t="s">
        <v>141</v>
      </c>
      <c r="B110" s="5">
        <v>41437</v>
      </c>
      <c r="C110" s="18" t="s">
        <v>90</v>
      </c>
      <c r="D110" s="7">
        <v>1664605.8499999996</v>
      </c>
    </row>
    <row r="111" spans="1:4" x14ac:dyDescent="0.2">
      <c r="A111" s="39" t="s">
        <v>142</v>
      </c>
      <c r="B111" s="40">
        <v>41402</v>
      </c>
      <c r="C111" s="6" t="s">
        <v>14</v>
      </c>
      <c r="D111" s="7">
        <v>209298.05</v>
      </c>
    </row>
    <row r="112" spans="1:4" x14ac:dyDescent="0.2">
      <c r="A112" s="8" t="s">
        <v>143</v>
      </c>
      <c r="B112" s="9">
        <v>41289</v>
      </c>
      <c r="C112" s="10" t="s">
        <v>32</v>
      </c>
      <c r="D112" s="7">
        <v>141802.94999999998</v>
      </c>
    </row>
    <row r="113" spans="1:4" x14ac:dyDescent="0.2">
      <c r="A113" s="11" t="s">
        <v>144</v>
      </c>
      <c r="B113" s="5">
        <v>40225</v>
      </c>
      <c r="C113" s="6" t="s">
        <v>23</v>
      </c>
      <c r="D113" s="7">
        <v>799486.86000000034</v>
      </c>
    </row>
    <row r="114" spans="1:4" x14ac:dyDescent="0.2">
      <c r="A114" s="4" t="s">
        <v>145</v>
      </c>
      <c r="B114" s="17">
        <v>41416</v>
      </c>
      <c r="C114" s="6" t="s">
        <v>32</v>
      </c>
      <c r="D114" s="7">
        <v>259994.99</v>
      </c>
    </row>
    <row r="115" spans="1:4" x14ac:dyDescent="0.2">
      <c r="A115" s="41" t="s">
        <v>146</v>
      </c>
      <c r="B115" s="5">
        <v>41407</v>
      </c>
      <c r="C115" s="6" t="s">
        <v>5</v>
      </c>
      <c r="D115" s="7">
        <v>250540.71999999997</v>
      </c>
    </row>
    <row r="116" spans="1:4" x14ac:dyDescent="0.2">
      <c r="A116" s="11" t="s">
        <v>147</v>
      </c>
      <c r="B116" s="5">
        <v>40148</v>
      </c>
      <c r="C116" s="6" t="s">
        <v>23</v>
      </c>
      <c r="D116" s="7">
        <v>2614767.019999993</v>
      </c>
    </row>
    <row r="117" spans="1:4" x14ac:dyDescent="0.2">
      <c r="A117" s="11" t="s">
        <v>148</v>
      </c>
      <c r="B117" s="5">
        <v>40755</v>
      </c>
      <c r="C117" s="6" t="s">
        <v>23</v>
      </c>
      <c r="D117" s="14">
        <v>175731.21</v>
      </c>
    </row>
    <row r="118" spans="1:4" x14ac:dyDescent="0.2">
      <c r="A118" s="4" t="s">
        <v>149</v>
      </c>
      <c r="B118" s="5">
        <v>40422</v>
      </c>
      <c r="C118" s="6" t="s">
        <v>90</v>
      </c>
      <c r="D118" s="42">
        <v>330596.94000000006</v>
      </c>
    </row>
    <row r="119" spans="1:4" x14ac:dyDescent="0.2">
      <c r="A119" s="4" t="s">
        <v>150</v>
      </c>
      <c r="B119" s="17">
        <v>39965</v>
      </c>
      <c r="C119" s="6" t="s">
        <v>23</v>
      </c>
      <c r="D119" s="7">
        <v>2293474.31</v>
      </c>
    </row>
    <row r="120" spans="1:4" x14ac:dyDescent="0.2">
      <c r="A120" s="16" t="s">
        <v>151</v>
      </c>
      <c r="B120" s="5">
        <v>39657</v>
      </c>
      <c r="C120" s="6" t="s">
        <v>152</v>
      </c>
      <c r="D120" s="14">
        <v>17538.54</v>
      </c>
    </row>
    <row r="121" spans="1:4" x14ac:dyDescent="0.2">
      <c r="A121" s="16" t="s">
        <v>153</v>
      </c>
      <c r="B121" s="5">
        <v>41001</v>
      </c>
      <c r="C121" s="18" t="s">
        <v>25</v>
      </c>
      <c r="D121" s="7">
        <v>47708.84</v>
      </c>
    </row>
    <row r="122" spans="1:4" x14ac:dyDescent="0.2">
      <c r="A122" s="43" t="s">
        <v>154</v>
      </c>
      <c r="B122" s="44">
        <v>40373</v>
      </c>
      <c r="C122" s="45" t="s">
        <v>23</v>
      </c>
      <c r="D122" s="14">
        <f>579.98+459688.93</f>
        <v>460268.91</v>
      </c>
    </row>
    <row r="123" spans="1:4" x14ac:dyDescent="0.2">
      <c r="A123" s="4" t="s">
        <v>155</v>
      </c>
      <c r="B123" s="5">
        <v>40967</v>
      </c>
      <c r="C123" s="6" t="s">
        <v>84</v>
      </c>
      <c r="D123" s="7">
        <v>45842.250000000007</v>
      </c>
    </row>
    <row r="124" spans="1:4" x14ac:dyDescent="0.2">
      <c r="A124" s="11" t="s">
        <v>156</v>
      </c>
      <c r="B124" s="5">
        <v>40379</v>
      </c>
      <c r="C124" s="6" t="s">
        <v>23</v>
      </c>
      <c r="D124" s="7">
        <v>920268.21999999962</v>
      </c>
    </row>
    <row r="125" spans="1:4" x14ac:dyDescent="0.2">
      <c r="A125" s="16" t="s">
        <v>157</v>
      </c>
      <c r="B125" s="17">
        <v>40360</v>
      </c>
      <c r="C125" s="18" t="s">
        <v>27</v>
      </c>
      <c r="D125" s="7">
        <v>204012.83000000002</v>
      </c>
    </row>
    <row r="126" spans="1:4" x14ac:dyDescent="0.2">
      <c r="A126" s="16" t="s">
        <v>158</v>
      </c>
      <c r="B126" s="5">
        <v>41114</v>
      </c>
      <c r="C126" s="18" t="s">
        <v>84</v>
      </c>
      <c r="D126" s="7">
        <v>187007.23</v>
      </c>
    </row>
    <row r="127" spans="1:4" x14ac:dyDescent="0.2">
      <c r="A127" s="4" t="s">
        <v>159</v>
      </c>
      <c r="B127" s="5">
        <v>40756</v>
      </c>
      <c r="C127" s="18" t="s">
        <v>5</v>
      </c>
      <c r="D127" s="7">
        <v>140217.40000000005</v>
      </c>
    </row>
    <row r="128" spans="1:4" x14ac:dyDescent="0.2">
      <c r="A128" s="4" t="s">
        <v>160</v>
      </c>
      <c r="B128" s="5">
        <v>41121</v>
      </c>
      <c r="C128" s="6" t="s">
        <v>45</v>
      </c>
      <c r="D128" s="7">
        <v>1349667.6999999995</v>
      </c>
    </row>
    <row r="129" spans="1:4" x14ac:dyDescent="0.2">
      <c r="A129" s="16" t="s">
        <v>161</v>
      </c>
      <c r="B129" s="5">
        <v>41113</v>
      </c>
      <c r="C129" s="18" t="s">
        <v>66</v>
      </c>
      <c r="D129" s="7">
        <v>181672.65999999992</v>
      </c>
    </row>
    <row r="130" spans="1:4" x14ac:dyDescent="0.2">
      <c r="A130" s="16" t="s">
        <v>162</v>
      </c>
      <c r="B130" s="5">
        <v>40330</v>
      </c>
      <c r="C130" s="6" t="s">
        <v>133</v>
      </c>
      <c r="D130" s="14">
        <f>200401.31+375.5</f>
        <v>200776.81</v>
      </c>
    </row>
    <row r="131" spans="1:4" x14ac:dyDescent="0.2">
      <c r="A131" s="32" t="s">
        <v>163</v>
      </c>
      <c r="B131" s="25">
        <v>40756</v>
      </c>
      <c r="C131" s="26" t="s">
        <v>23</v>
      </c>
      <c r="D131" s="7">
        <v>816663.79999999993</v>
      </c>
    </row>
    <row r="132" spans="1:4" x14ac:dyDescent="0.2">
      <c r="A132" s="4" t="s">
        <v>164</v>
      </c>
      <c r="B132" s="5">
        <v>41278</v>
      </c>
      <c r="C132" s="6" t="s">
        <v>54</v>
      </c>
      <c r="D132" s="7">
        <v>1279500.6100000003</v>
      </c>
    </row>
    <row r="133" spans="1:4" x14ac:dyDescent="0.2">
      <c r="A133" s="4" t="s">
        <v>165</v>
      </c>
      <c r="B133" s="17">
        <v>41341</v>
      </c>
      <c r="C133" s="6" t="s">
        <v>128</v>
      </c>
      <c r="D133" s="7">
        <v>276490.12999999995</v>
      </c>
    </row>
    <row r="134" spans="1:4" x14ac:dyDescent="0.2">
      <c r="A134" s="16" t="s">
        <v>166</v>
      </c>
      <c r="B134" s="17">
        <v>41122</v>
      </c>
      <c r="C134" s="18" t="s">
        <v>32</v>
      </c>
      <c r="D134" s="7">
        <v>1587963.1500000008</v>
      </c>
    </row>
    <row r="135" spans="1:4" x14ac:dyDescent="0.2">
      <c r="A135" s="16" t="s">
        <v>167</v>
      </c>
      <c r="B135" s="5">
        <v>41009</v>
      </c>
      <c r="C135" s="18" t="s">
        <v>66</v>
      </c>
      <c r="D135" s="7">
        <v>68101.250000000058</v>
      </c>
    </row>
    <row r="136" spans="1:4" x14ac:dyDescent="0.2">
      <c r="A136" s="19" t="s">
        <v>168</v>
      </c>
      <c r="B136" s="9">
        <v>40575</v>
      </c>
      <c r="C136" s="46" t="s">
        <v>23</v>
      </c>
      <c r="D136" s="7">
        <v>109179.99000000002</v>
      </c>
    </row>
    <row r="137" spans="1:4" x14ac:dyDescent="0.2">
      <c r="A137" s="47" t="s">
        <v>169</v>
      </c>
      <c r="B137" s="5">
        <v>41114</v>
      </c>
      <c r="C137" s="18" t="s">
        <v>170</v>
      </c>
      <c r="D137" s="7">
        <v>1471868.0199999998</v>
      </c>
    </row>
    <row r="138" spans="1:4" x14ac:dyDescent="0.2">
      <c r="A138" s="4" t="s">
        <v>171</v>
      </c>
      <c r="B138" s="17">
        <v>40837</v>
      </c>
      <c r="C138" s="18" t="s">
        <v>23</v>
      </c>
      <c r="D138" s="14">
        <v>3866799.33</v>
      </c>
    </row>
    <row r="139" spans="1:4" x14ac:dyDescent="0.2">
      <c r="A139" s="16" t="s">
        <v>172</v>
      </c>
      <c r="B139" s="17">
        <v>40387</v>
      </c>
      <c r="C139" s="18" t="s">
        <v>9</v>
      </c>
      <c r="D139" s="7">
        <v>118100.25999999997</v>
      </c>
    </row>
    <row r="140" spans="1:4" x14ac:dyDescent="0.2">
      <c r="A140" s="4" t="s">
        <v>173</v>
      </c>
      <c r="B140" s="5">
        <v>41001</v>
      </c>
      <c r="C140" s="6" t="s">
        <v>25</v>
      </c>
      <c r="D140" s="7">
        <v>75891.600000000006</v>
      </c>
    </row>
    <row r="141" spans="1:4" x14ac:dyDescent="0.2">
      <c r="A141" s="16" t="s">
        <v>174</v>
      </c>
      <c r="B141" s="5">
        <v>41121</v>
      </c>
      <c r="C141" s="18" t="s">
        <v>54</v>
      </c>
      <c r="D141" s="7">
        <v>86797.4</v>
      </c>
    </row>
    <row r="142" spans="1:4" x14ac:dyDescent="0.2">
      <c r="A142" s="8" t="s">
        <v>175</v>
      </c>
      <c r="B142" s="9">
        <v>40360</v>
      </c>
      <c r="C142" s="10" t="s">
        <v>23</v>
      </c>
      <c r="D142" s="7">
        <v>186346.00000000029</v>
      </c>
    </row>
    <row r="143" spans="1:4" x14ac:dyDescent="0.2">
      <c r="A143" s="48" t="s">
        <v>176</v>
      </c>
      <c r="B143" s="5">
        <v>41183</v>
      </c>
      <c r="C143" s="6" t="s">
        <v>45</v>
      </c>
      <c r="D143" s="7">
        <v>113847.05000000002</v>
      </c>
    </row>
    <row r="144" spans="1:4" x14ac:dyDescent="0.2">
      <c r="A144" s="49" t="s">
        <v>177</v>
      </c>
      <c r="B144" s="5">
        <v>41278</v>
      </c>
      <c r="C144" s="50" t="s">
        <v>54</v>
      </c>
      <c r="D144" s="7">
        <v>28382.699999999997</v>
      </c>
    </row>
    <row r="145" spans="1:4" x14ac:dyDescent="0.2">
      <c r="A145" s="16" t="s">
        <v>178</v>
      </c>
      <c r="B145" s="5">
        <v>41416</v>
      </c>
      <c r="C145" s="18" t="s">
        <v>32</v>
      </c>
      <c r="D145" s="7">
        <v>168476.84000000003</v>
      </c>
    </row>
    <row r="146" spans="1:4" x14ac:dyDescent="0.2">
      <c r="A146" s="19" t="s">
        <v>179</v>
      </c>
      <c r="B146" s="9">
        <v>41254</v>
      </c>
      <c r="C146" s="10" t="s">
        <v>48</v>
      </c>
      <c r="D146" s="7">
        <v>263769.89000000007</v>
      </c>
    </row>
    <row r="147" spans="1:4" x14ac:dyDescent="0.2">
      <c r="A147" s="8" t="s">
        <v>180</v>
      </c>
      <c r="B147" s="9">
        <v>40882</v>
      </c>
      <c r="C147" s="10" t="s">
        <v>181</v>
      </c>
      <c r="D147" s="7">
        <v>142253.73999999996</v>
      </c>
    </row>
    <row r="148" spans="1:4" x14ac:dyDescent="0.2">
      <c r="A148" s="16" t="s">
        <v>182</v>
      </c>
      <c r="B148" s="5">
        <v>39845</v>
      </c>
      <c r="C148" s="6" t="s">
        <v>183</v>
      </c>
      <c r="D148" s="14">
        <f>42119.89+192744.94</f>
        <v>234864.83000000002</v>
      </c>
    </row>
    <row r="149" spans="1:4" x14ac:dyDescent="0.2">
      <c r="A149" s="16" t="s">
        <v>184</v>
      </c>
      <c r="B149" s="5">
        <v>41114</v>
      </c>
      <c r="C149" s="18" t="s">
        <v>84</v>
      </c>
      <c r="D149" s="7">
        <v>501583.28999999992</v>
      </c>
    </row>
    <row r="150" spans="1:4" x14ac:dyDescent="0.2">
      <c r="A150" s="19" t="s">
        <v>185</v>
      </c>
      <c r="B150" s="9">
        <v>40457</v>
      </c>
      <c r="C150" s="10" t="s">
        <v>14</v>
      </c>
      <c r="D150" s="7">
        <v>35076</v>
      </c>
    </row>
    <row r="151" spans="1:4" x14ac:dyDescent="0.2">
      <c r="A151" s="16" t="s">
        <v>186</v>
      </c>
      <c r="B151" s="17">
        <v>40343</v>
      </c>
      <c r="C151" s="18" t="s">
        <v>23</v>
      </c>
      <c r="D151" s="14">
        <f>638708.1+125.43</f>
        <v>638833.53</v>
      </c>
    </row>
  </sheetData>
  <dataValidations count="1">
    <dataValidation type="list" allowBlank="1" showInputMessage="1" showErrorMessage="1" sqref="C2:C151">
      <formula1>#REF!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8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8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University of Oxford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admn0556</dc:creator>
  <cp:lastModifiedBy>Adrienne Lingard</cp:lastModifiedBy>
  <dcterms:created xsi:type="dcterms:W3CDTF">2014-08-05T15:37:48Z</dcterms:created>
  <dcterms:modified xsi:type="dcterms:W3CDTF">2014-08-21T13:39:02Z</dcterms:modified>
</cp:coreProperties>
</file>